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72" windowWidth="7512" windowHeight="834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D6" i="1" l="1"/>
  <c r="E10" i="1"/>
  <c r="E40" i="1" l="1"/>
  <c r="E15" i="1"/>
  <c r="E36" i="1"/>
  <c r="E37" i="1"/>
  <c r="E30" i="1"/>
  <c r="D26" i="1"/>
  <c r="E33" i="1"/>
  <c r="E35" i="1"/>
  <c r="E16" i="1"/>
  <c r="E18" i="1"/>
  <c r="E32" i="1" l="1"/>
  <c r="F39" i="1"/>
  <c r="D13" i="1"/>
  <c r="E27" i="1" l="1"/>
  <c r="E23" i="1"/>
  <c r="D20" i="1"/>
  <c r="E6" i="1" l="1"/>
  <c r="E38" i="1"/>
  <c r="F32" i="1"/>
  <c r="F13" i="1"/>
  <c r="E9" i="1"/>
  <c r="E28" i="1" l="1"/>
  <c r="E20" i="1"/>
  <c r="D32" i="1"/>
  <c r="D39" i="1" s="1"/>
  <c r="D41" i="1" s="1"/>
  <c r="E34" i="1"/>
  <c r="F26" i="1"/>
  <c r="E31" i="1" l="1"/>
  <c r="E26" i="1" s="1"/>
  <c r="E17" i="1"/>
  <c r="E13" i="1" s="1"/>
  <c r="E11" i="1"/>
  <c r="E8" i="1"/>
  <c r="E22" i="1"/>
  <c r="E39" i="1" l="1"/>
  <c r="E41" i="1" s="1"/>
  <c r="G32" i="1"/>
  <c r="G26" i="1"/>
  <c r="G13" i="1" l="1"/>
  <c r="E12" i="1"/>
  <c r="G6" i="1"/>
  <c r="G37" i="1" l="1"/>
  <c r="G41" i="1"/>
</calcChain>
</file>

<file path=xl/sharedStrings.xml><?xml version="1.0" encoding="utf-8"?>
<sst xmlns="http://schemas.openxmlformats.org/spreadsheetml/2006/main" count="58" uniqueCount="44">
  <si>
    <t>№п/п</t>
  </si>
  <si>
    <t>на 1м2</t>
  </si>
  <si>
    <t>Статьи затрат</t>
  </si>
  <si>
    <t>изм</t>
  </si>
  <si>
    <t>ед.</t>
  </si>
  <si>
    <t xml:space="preserve"> пользования</t>
  </si>
  <si>
    <t>Содержание помещений общего</t>
  </si>
  <si>
    <t xml:space="preserve">Обслуживание и текущий ремонт </t>
  </si>
  <si>
    <t>внутридомового инженерного обо</t>
  </si>
  <si>
    <t>руб</t>
  </si>
  <si>
    <t>Полная стоимость услуг</t>
  </si>
  <si>
    <t>Расходы на управление МКД</t>
  </si>
  <si>
    <t>съем показаний индив.приб.учета</t>
  </si>
  <si>
    <t>Вывоз мусора</t>
  </si>
  <si>
    <t>услуги сторонней организации</t>
  </si>
  <si>
    <t>зарплата обслуж.перс с отчислен.</t>
  </si>
  <si>
    <t>Содержание придомовой территории</t>
  </si>
  <si>
    <t>рудования и конструкций МКД</t>
  </si>
  <si>
    <t xml:space="preserve">Факт </t>
  </si>
  <si>
    <t>Факт за</t>
  </si>
  <si>
    <t>План</t>
  </si>
  <si>
    <t>Тариф 2017</t>
  </si>
  <si>
    <t>ОТЧЕТ ПО СТАТЬЕ " Содержание и ремонт жилья"</t>
  </si>
  <si>
    <t>Оплата труда по уборке территории</t>
  </si>
  <si>
    <t>пл3823,6 квар</t>
  </si>
  <si>
    <t>Прибыль УК</t>
  </si>
  <si>
    <t>Прочие расходы(усл. банка, сайт,канцтов,гсм)</t>
  </si>
  <si>
    <t>ж.д.по ул.ЮПИТЕРА 6</t>
  </si>
  <si>
    <t>ИТОГО Стоимость услуг с налогом</t>
  </si>
  <si>
    <t>Налог УСН</t>
  </si>
  <si>
    <t>утилизация ртутосодерж ламп</t>
  </si>
  <si>
    <t>за 2018год</t>
  </si>
  <si>
    <t>2018г</t>
  </si>
  <si>
    <t>перенос детской.площадки</t>
  </si>
  <si>
    <t>инвентарь ,спецодежда,соль,песок</t>
  </si>
  <si>
    <t>благоустр.1753 и озеленение,1375</t>
  </si>
  <si>
    <t>инвен.х/матер.-905 элматер-2277,90</t>
  </si>
  <si>
    <t>Оплата труда  МОП(электрик,уборщик МОП)</t>
  </si>
  <si>
    <t>Аварийное обслуживание</t>
  </si>
  <si>
    <t>обслуживание венканалов и дымоходов</t>
  </si>
  <si>
    <t>техобслуживание ВД газопроводов</t>
  </si>
  <si>
    <t>ремонт водоснабжения,сантехматер.</t>
  </si>
  <si>
    <t>услуги ркц ,паспорт.,ККМ-5568,5,эл.отч530,68</t>
  </si>
  <si>
    <t>косметический ремонт холлов 1эт,дезинсекц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</si>
</sst>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 Cyr"/>
      <charset val="204"/>
    </font>
    <font>
      <sz val="10"/>
      <name val="Arial Cyr"/>
      <charset val="204"/>
    </font>
    <font>
      <sz val="12"/>
      <name val="Arial Cyr"/>
      <charset val="204"/>
    </font>
    <font>
      <sz val="11"/>
      <name val="Arial Cyr"/>
      <charset val="204"/>
    </font>
    <font>
      <b/>
      <sz val="10"/>
      <name val="Arial Cyr"/>
      <charset val="204"/>
    </font>
    <font>
      <i/>
      <sz val="10"/>
      <name val="Arial Cyr"/>
      <charset val="204"/>
    </font>
    <font>
      <b/>
      <i/>
      <sz val="10"/>
      <name val="Arial Cyr"/>
      <charset val="204"/>
    </font>
    <font>
      <i/>
      <sz val="9"/>
      <name val="Arial Cyr"/>
      <charset val="204"/>
    </font>
    <font>
      <sz val="2"/>
      <name val="Arial Cyr"/>
      <charset val="204"/>
    </font>
    <font>
      <sz val="14"/>
      <name val="Arial Cyr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1" xfId="0" applyFont="1" applyBorder="1"/>
    <xf numFmtId="0" fontId="3" fillId="0" borderId="2" xfId="0" applyFont="1" applyBorder="1"/>
    <xf numFmtId="0" fontId="0" fillId="0" borderId="3" xfId="0" applyBorder="1"/>
    <xf numFmtId="0" fontId="0" fillId="0" borderId="4" xfId="0" applyBorder="1"/>
    <xf numFmtId="0" fontId="1" fillId="0" borderId="3" xfId="0" applyFont="1" applyBorder="1"/>
    <xf numFmtId="0" fontId="0" fillId="0" borderId="0" xfId="0" applyAlignment="1">
      <alignment horizontal="center"/>
    </xf>
    <xf numFmtId="0" fontId="3" fillId="0" borderId="3" xfId="0" applyFont="1" applyBorder="1"/>
    <xf numFmtId="0" fontId="1" fillId="0" borderId="1" xfId="0" applyFont="1" applyBorder="1"/>
    <xf numFmtId="0" fontId="1" fillId="0" borderId="2" xfId="0" applyFont="1" applyBorder="1"/>
    <xf numFmtId="0" fontId="4" fillId="0" borderId="5" xfId="0" applyFont="1" applyBorder="1"/>
    <xf numFmtId="0" fontId="4" fillId="0" borderId="6" xfId="0" applyFont="1" applyBorder="1"/>
    <xf numFmtId="0" fontId="5" fillId="0" borderId="7" xfId="0" applyFont="1" applyBorder="1"/>
    <xf numFmtId="0" fontId="5" fillId="0" borderId="3" xfId="0" applyFont="1" applyBorder="1"/>
    <xf numFmtId="0" fontId="5" fillId="0" borderId="8" xfId="0" applyFont="1" applyBorder="1"/>
    <xf numFmtId="0" fontId="4" fillId="0" borderId="9" xfId="0" applyFont="1" applyBorder="1"/>
    <xf numFmtId="0" fontId="4" fillId="0" borderId="1" xfId="0" applyFont="1" applyBorder="1"/>
    <xf numFmtId="0" fontId="4" fillId="0" borderId="4" xfId="0" applyFont="1" applyBorder="1"/>
    <xf numFmtId="0" fontId="4" fillId="0" borderId="2" xfId="0" applyFont="1" applyBorder="1"/>
    <xf numFmtId="0" fontId="5" fillId="0" borderId="2" xfId="0" applyFont="1" applyBorder="1"/>
    <xf numFmtId="0" fontId="4" fillId="0" borderId="3" xfId="0" applyFont="1" applyBorder="1"/>
    <xf numFmtId="0" fontId="4" fillId="0" borderId="7" xfId="0" applyFont="1" applyBorder="1"/>
    <xf numFmtId="0" fontId="6" fillId="0" borderId="3" xfId="0" applyFont="1" applyBorder="1"/>
    <xf numFmtId="0" fontId="6" fillId="0" borderId="1" xfId="0" applyFont="1" applyBorder="1"/>
    <xf numFmtId="0" fontId="6" fillId="0" borderId="11" xfId="0" applyFont="1" applyBorder="1"/>
    <xf numFmtId="0" fontId="6" fillId="0" borderId="10" xfId="0" applyFont="1" applyBorder="1"/>
    <xf numFmtId="0" fontId="6" fillId="0" borderId="2" xfId="0" applyFont="1" applyBorder="1"/>
    <xf numFmtId="0" fontId="0" fillId="0" borderId="7" xfId="0" applyBorder="1"/>
    <xf numFmtId="0" fontId="5" fillId="0" borderId="1" xfId="0" applyFont="1" applyBorder="1"/>
    <xf numFmtId="0" fontId="5" fillId="0" borderId="9" xfId="0" applyFont="1" applyBorder="1"/>
    <xf numFmtId="0" fontId="6" fillId="0" borderId="8" xfId="0" applyFont="1" applyBorder="1"/>
    <xf numFmtId="0" fontId="2" fillId="0" borderId="0" xfId="0" applyFont="1" applyAlignment="1"/>
    <xf numFmtId="0" fontId="6" fillId="0" borderId="6" xfId="0" applyFont="1" applyBorder="1"/>
    <xf numFmtId="0" fontId="4" fillId="0" borderId="12" xfId="0" applyFont="1" applyBorder="1"/>
    <xf numFmtId="0" fontId="6" fillId="0" borderId="13" xfId="0" applyFont="1" applyBorder="1"/>
    <xf numFmtId="0" fontId="0" fillId="0" borderId="3" xfId="0" applyFont="1" applyBorder="1"/>
    <xf numFmtId="0" fontId="0" fillId="0" borderId="2" xfId="0" applyFont="1" applyBorder="1"/>
    <xf numFmtId="0" fontId="0" fillId="0" borderId="1" xfId="0" applyFont="1" applyBorder="1"/>
    <xf numFmtId="2" fontId="4" fillId="0" borderId="1" xfId="0" applyNumberFormat="1" applyFont="1" applyBorder="1"/>
    <xf numFmtId="2" fontId="5" fillId="0" borderId="3" xfId="0" applyNumberFormat="1" applyFont="1" applyBorder="1"/>
    <xf numFmtId="2" fontId="4" fillId="0" borderId="2" xfId="0" applyNumberFormat="1" applyFont="1" applyBorder="1"/>
    <xf numFmtId="2" fontId="4" fillId="0" borderId="6" xfId="0" applyNumberFormat="1" applyFont="1" applyBorder="1"/>
    <xf numFmtId="2" fontId="4" fillId="0" borderId="3" xfId="0" applyNumberFormat="1" applyFont="1" applyBorder="1"/>
    <xf numFmtId="2" fontId="1" fillId="0" borderId="3" xfId="0" applyNumberFormat="1" applyFont="1" applyBorder="1"/>
    <xf numFmtId="2" fontId="1" fillId="0" borderId="1" xfId="0" applyNumberFormat="1" applyFont="1" applyBorder="1"/>
    <xf numFmtId="2" fontId="0" fillId="0" borderId="0" xfId="0" applyNumberFormat="1"/>
    <xf numFmtId="2" fontId="5" fillId="0" borderId="2" xfId="0" applyNumberFormat="1" applyFont="1" applyBorder="1"/>
    <xf numFmtId="0" fontId="7" fillId="0" borderId="9" xfId="0" applyFont="1" applyBorder="1"/>
    <xf numFmtId="0" fontId="7" fillId="0" borderId="7" xfId="0" applyFont="1" applyBorder="1"/>
    <xf numFmtId="0" fontId="7" fillId="0" borderId="3" xfId="0" applyFont="1" applyBorder="1"/>
    <xf numFmtId="0" fontId="8" fillId="0" borderId="0" xfId="0" applyFont="1"/>
    <xf numFmtId="0" fontId="8" fillId="0" borderId="3" xfId="0" applyFont="1" applyFill="1" applyBorder="1"/>
    <xf numFmtId="0" fontId="9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2"/>
  <sheetViews>
    <sheetView tabSelected="1" topLeftCell="A7" zoomScaleNormal="100" workbookViewId="0">
      <selection activeCell="B17" sqref="B17"/>
    </sheetView>
  </sheetViews>
  <sheetFormatPr defaultRowHeight="13.2" x14ac:dyDescent="0.25"/>
  <cols>
    <col min="1" max="1" width="5.88671875" customWidth="1"/>
    <col min="2" max="2" width="42" customWidth="1"/>
    <col min="3" max="3" width="11.21875" customWidth="1"/>
    <col min="4" max="4" width="10.33203125" customWidth="1"/>
    <col min="5" max="5" width="11.6640625" customWidth="1"/>
    <col min="6" max="6" width="10" customWidth="1"/>
    <col min="7" max="7" width="10.6640625" hidden="1" customWidth="1"/>
    <col min="8" max="8" width="12" customWidth="1"/>
  </cols>
  <sheetData>
    <row r="1" spans="1:8" ht="15" x14ac:dyDescent="0.25">
      <c r="A1" s="33"/>
      <c r="B1" s="33" t="s">
        <v>22</v>
      </c>
      <c r="C1" s="33"/>
      <c r="D1" s="2" t="s">
        <v>31</v>
      </c>
      <c r="E1" s="2"/>
      <c r="G1" s="2"/>
      <c r="H1" s="8"/>
    </row>
    <row r="2" spans="1:8" ht="15" x14ac:dyDescent="0.25">
      <c r="A2" s="1"/>
      <c r="B2" s="2" t="s">
        <v>27</v>
      </c>
      <c r="C2" s="2"/>
      <c r="E2" s="2"/>
      <c r="F2" s="2"/>
      <c r="G2" s="2"/>
      <c r="H2" s="8"/>
    </row>
    <row r="3" spans="1:8" ht="18" thickBot="1" x14ac:dyDescent="0.35">
      <c r="A3" s="1"/>
      <c r="B3" s="1"/>
      <c r="D3" s="1"/>
      <c r="E3" s="54">
        <v>1956.2</v>
      </c>
      <c r="F3" s="1"/>
      <c r="G3" s="1">
        <v>9318.4</v>
      </c>
    </row>
    <row r="4" spans="1:8" ht="13.8" x14ac:dyDescent="0.25">
      <c r="A4" s="10" t="s">
        <v>0</v>
      </c>
      <c r="B4" s="3" t="s">
        <v>2</v>
      </c>
      <c r="C4" s="10" t="s">
        <v>4</v>
      </c>
      <c r="D4" s="39" t="s">
        <v>19</v>
      </c>
      <c r="E4" s="39" t="s">
        <v>18</v>
      </c>
      <c r="F4" s="39" t="s">
        <v>20</v>
      </c>
      <c r="G4" s="39" t="s">
        <v>21</v>
      </c>
    </row>
    <row r="5" spans="1:8" ht="23.25" customHeight="1" thickBot="1" x14ac:dyDescent="0.3">
      <c r="A5" s="4"/>
      <c r="B5" s="9"/>
      <c r="C5" s="11" t="s">
        <v>3</v>
      </c>
      <c r="D5" s="38" t="s">
        <v>32</v>
      </c>
      <c r="E5" s="38" t="s">
        <v>1</v>
      </c>
      <c r="F5" s="38" t="s">
        <v>1</v>
      </c>
      <c r="G5" s="38" t="s">
        <v>1</v>
      </c>
    </row>
    <row r="6" spans="1:8" x14ac:dyDescent="0.25">
      <c r="A6" s="17">
        <v>1</v>
      </c>
      <c r="B6" s="18" t="s">
        <v>16</v>
      </c>
      <c r="C6" s="26" t="s">
        <v>9</v>
      </c>
      <c r="D6" s="18">
        <f>D8+D9+D11+D12+D10</f>
        <v>78247.199999999997</v>
      </c>
      <c r="E6" s="40">
        <f>D6/E3/12</f>
        <v>3.3332992536550452</v>
      </c>
      <c r="F6" s="18">
        <v>2.72</v>
      </c>
      <c r="G6" s="40">
        <f>G8+G9+G11+G12</f>
        <v>2.0100000000000002</v>
      </c>
    </row>
    <row r="7" spans="1:8" ht="10.8" customHeight="1" thickBot="1" x14ac:dyDescent="0.3">
      <c r="A7" s="19"/>
      <c r="B7" s="20"/>
      <c r="C7" s="27"/>
      <c r="D7" s="20"/>
      <c r="E7" s="42"/>
      <c r="F7" s="20"/>
      <c r="G7" s="20"/>
    </row>
    <row r="8" spans="1:8" ht="18" customHeight="1" x14ac:dyDescent="0.25">
      <c r="A8" s="14"/>
      <c r="B8" s="15" t="s">
        <v>23</v>
      </c>
      <c r="C8" s="16"/>
      <c r="D8" s="15">
        <v>67315</v>
      </c>
      <c r="E8" s="41">
        <f>D8/E3/12</f>
        <v>2.8675919299321815</v>
      </c>
      <c r="F8" s="15">
        <v>2.54</v>
      </c>
      <c r="G8" s="15">
        <v>1.82</v>
      </c>
    </row>
    <row r="9" spans="1:8" ht="18" customHeight="1" x14ac:dyDescent="0.25">
      <c r="A9" s="14"/>
      <c r="B9" s="15" t="s">
        <v>35</v>
      </c>
      <c r="C9" s="16"/>
      <c r="D9" s="15">
        <v>3128.7</v>
      </c>
      <c r="E9" s="41">
        <f>D9/E3/12</f>
        <v>0.13328136182394437</v>
      </c>
      <c r="F9" s="15">
        <v>0.01</v>
      </c>
      <c r="G9" s="15">
        <v>0.05</v>
      </c>
    </row>
    <row r="10" spans="1:8" ht="18" customHeight="1" x14ac:dyDescent="0.25">
      <c r="A10" s="14"/>
      <c r="B10" s="15" t="s">
        <v>33</v>
      </c>
      <c r="C10" s="16"/>
      <c r="D10" s="15">
        <v>2281.5</v>
      </c>
      <c r="E10" s="41">
        <f>D10/12/E3</f>
        <v>9.7190982517125032E-2</v>
      </c>
      <c r="F10" s="15"/>
      <c r="G10" s="15"/>
    </row>
    <row r="11" spans="1:8" ht="17.399999999999999" customHeight="1" thickBot="1" x14ac:dyDescent="0.3">
      <c r="A11" s="14"/>
      <c r="B11" s="15" t="s">
        <v>34</v>
      </c>
      <c r="C11" s="16"/>
      <c r="D11" s="15">
        <v>5522</v>
      </c>
      <c r="E11" s="41">
        <f>D11/E3/12</f>
        <v>0.23523497938179463</v>
      </c>
      <c r="F11" s="15">
        <v>0.17</v>
      </c>
      <c r="G11" s="15">
        <v>0.04</v>
      </c>
    </row>
    <row r="12" spans="1:8" ht="18" hidden="1" customHeight="1" thickBot="1" x14ac:dyDescent="0.3">
      <c r="A12" s="14"/>
      <c r="B12" s="15"/>
      <c r="C12" s="16" t="s">
        <v>9</v>
      </c>
      <c r="D12" s="15"/>
      <c r="E12" s="41">
        <f>D12/12/G3</f>
        <v>0</v>
      </c>
      <c r="F12" s="15"/>
      <c r="G12" s="15">
        <v>0.1</v>
      </c>
    </row>
    <row r="13" spans="1:8" x14ac:dyDescent="0.25">
      <c r="A13" s="18">
        <v>2</v>
      </c>
      <c r="B13" s="18" t="s">
        <v>6</v>
      </c>
      <c r="C13" s="25" t="s">
        <v>9</v>
      </c>
      <c r="D13" s="18">
        <f>D15+D16+D17+D18+D19</f>
        <v>76930.899999999994</v>
      </c>
      <c r="E13" s="40">
        <f>E15+E16+E17+E18+E19</f>
        <v>3.0529286895839398</v>
      </c>
      <c r="F13" s="18">
        <f>F15+F16+F17+F18</f>
        <v>3.0199999999999996</v>
      </c>
      <c r="G13" s="18">
        <f>G15+G16+G17+G18</f>
        <v>3.8899999999999997</v>
      </c>
    </row>
    <row r="14" spans="1:8" ht="15" customHeight="1" thickBot="1" x14ac:dyDescent="0.3">
      <c r="A14" s="20"/>
      <c r="B14" s="20" t="s">
        <v>5</v>
      </c>
      <c r="C14" s="28"/>
      <c r="D14" s="20"/>
      <c r="E14" s="42"/>
      <c r="F14" s="20"/>
      <c r="G14" s="20"/>
    </row>
    <row r="15" spans="1:8" ht="20.25" customHeight="1" x14ac:dyDescent="0.25">
      <c r="A15" s="7"/>
      <c r="B15" s="15" t="s">
        <v>37</v>
      </c>
      <c r="C15" s="15"/>
      <c r="D15" s="15">
        <v>68448</v>
      </c>
      <c r="E15" s="41">
        <f>D15/E3/13</f>
        <v>2.6915605608990743</v>
      </c>
      <c r="F15" s="15">
        <v>2.3199999999999998</v>
      </c>
      <c r="G15" s="15">
        <v>2.5299999999999998</v>
      </c>
    </row>
    <row r="16" spans="1:8" ht="20.25" customHeight="1" x14ac:dyDescent="0.25">
      <c r="A16" s="7"/>
      <c r="B16" s="15" t="s">
        <v>36</v>
      </c>
      <c r="C16" s="15"/>
      <c r="D16" s="15">
        <v>3182.9</v>
      </c>
      <c r="E16" s="41">
        <f>D16/E3/12</f>
        <v>0.13559026002794533</v>
      </c>
      <c r="F16" s="15">
        <v>0.3</v>
      </c>
      <c r="G16" s="15">
        <v>0.1</v>
      </c>
    </row>
    <row r="17" spans="1:8" ht="20.25" customHeight="1" x14ac:dyDescent="0.25">
      <c r="A17" s="7"/>
      <c r="B17" s="15" t="s">
        <v>43</v>
      </c>
      <c r="C17" s="15"/>
      <c r="D17" s="15">
        <v>300</v>
      </c>
      <c r="E17" s="41">
        <f>D17/E3/12</f>
        <v>1.277987935793886E-2</v>
      </c>
      <c r="F17" s="15">
        <v>0.1</v>
      </c>
      <c r="G17" s="15">
        <v>0.06</v>
      </c>
    </row>
    <row r="18" spans="1:8" ht="20.25" customHeight="1" thickBot="1" x14ac:dyDescent="0.3">
      <c r="A18" s="7"/>
      <c r="B18" s="15" t="s">
        <v>12</v>
      </c>
      <c r="C18" s="15"/>
      <c r="D18" s="15">
        <v>5000</v>
      </c>
      <c r="E18" s="41">
        <f>D18/1956.2/12</f>
        <v>0.21299798929898103</v>
      </c>
      <c r="F18" s="15">
        <v>0.3</v>
      </c>
      <c r="G18" s="15">
        <v>1.2</v>
      </c>
    </row>
    <row r="19" spans="1:8" ht="19.8" hidden="1" customHeight="1" thickBot="1" x14ac:dyDescent="0.3">
      <c r="A19" s="11"/>
      <c r="B19" s="21"/>
      <c r="C19" s="21"/>
      <c r="D19" s="21"/>
      <c r="E19" s="48"/>
      <c r="F19" s="21"/>
      <c r="G19" s="21"/>
    </row>
    <row r="20" spans="1:8" ht="25.8" customHeight="1" thickBot="1" x14ac:dyDescent="0.3">
      <c r="A20" s="35">
        <v>3</v>
      </c>
      <c r="B20" s="13" t="s">
        <v>13</v>
      </c>
      <c r="C20" s="36" t="s">
        <v>9</v>
      </c>
      <c r="D20" s="13">
        <f>D22+D23</f>
        <v>90085.41</v>
      </c>
      <c r="E20" s="43">
        <f>D20/E3/12</f>
        <v>3.8376022390348634</v>
      </c>
      <c r="F20" s="13">
        <v>3.67</v>
      </c>
      <c r="G20" s="13">
        <v>2.73</v>
      </c>
    </row>
    <row r="21" spans="1:8" ht="0.6" customHeight="1" thickBot="1" x14ac:dyDescent="0.3">
      <c r="A21" s="23"/>
      <c r="B21" s="15"/>
      <c r="C21" s="32"/>
      <c r="D21" s="37"/>
      <c r="E21" s="44"/>
      <c r="F21" s="22"/>
      <c r="G21" s="22"/>
    </row>
    <row r="22" spans="1:8" ht="19.2" customHeight="1" x14ac:dyDescent="0.25">
      <c r="A22" s="23"/>
      <c r="B22" s="30" t="s">
        <v>14</v>
      </c>
      <c r="C22" s="32"/>
      <c r="D22" s="15">
        <v>90085.41</v>
      </c>
      <c r="E22" s="41">
        <f>D22/E3/12</f>
        <v>3.8376022390348634</v>
      </c>
      <c r="F22" s="15">
        <v>3.67</v>
      </c>
      <c r="G22" s="15">
        <v>2.2000000000000002</v>
      </c>
    </row>
    <row r="23" spans="1:8" ht="21" customHeight="1" thickBot="1" x14ac:dyDescent="0.3">
      <c r="A23" s="14"/>
      <c r="B23" s="21" t="s">
        <v>30</v>
      </c>
      <c r="C23" s="32"/>
      <c r="D23" s="15"/>
      <c r="E23" s="41">
        <f>D23/E3/12</f>
        <v>0</v>
      </c>
      <c r="F23" s="15"/>
      <c r="G23" s="15">
        <v>0.12</v>
      </c>
    </row>
    <row r="24" spans="1:8" x14ac:dyDescent="0.25">
      <c r="A24" s="18">
        <v>4</v>
      </c>
      <c r="B24" s="22" t="s">
        <v>7</v>
      </c>
      <c r="C24" s="25"/>
      <c r="D24" s="18"/>
      <c r="E24" s="40"/>
      <c r="F24" s="18"/>
      <c r="G24" s="18"/>
    </row>
    <row r="25" spans="1:8" x14ac:dyDescent="0.25">
      <c r="A25" s="22"/>
      <c r="B25" s="22" t="s">
        <v>8</v>
      </c>
      <c r="C25" s="24"/>
      <c r="D25" s="22"/>
      <c r="E25" s="44"/>
      <c r="F25" s="22"/>
      <c r="G25" s="22"/>
    </row>
    <row r="26" spans="1:8" ht="13.8" thickBot="1" x14ac:dyDescent="0.3">
      <c r="A26" s="20"/>
      <c r="B26" s="20" t="s">
        <v>17</v>
      </c>
      <c r="C26" s="24" t="s">
        <v>9</v>
      </c>
      <c r="D26" s="20">
        <f>D27+D28+D31+D29+D30</f>
        <v>76840.290000000008</v>
      </c>
      <c r="E26" s="42">
        <f>E27+E28+E30+E31</f>
        <v>3.2733654534301193</v>
      </c>
      <c r="F26" s="20">
        <f>F27+F28+F31</f>
        <v>3.85</v>
      </c>
      <c r="G26" s="20" t="e">
        <f>G27+#REF!+G28+G31</f>
        <v>#REF!</v>
      </c>
    </row>
    <row r="27" spans="1:8" ht="20.399999999999999" customHeight="1" x14ac:dyDescent="0.25">
      <c r="A27" s="29"/>
      <c r="B27" s="31" t="s">
        <v>15</v>
      </c>
      <c r="C27" s="30"/>
      <c r="D27" s="15">
        <v>62000</v>
      </c>
      <c r="E27" s="41">
        <f>D27/E3/12</f>
        <v>2.6411750673073646</v>
      </c>
      <c r="F27" s="15">
        <v>3.2</v>
      </c>
      <c r="G27" s="15">
        <v>2.08</v>
      </c>
    </row>
    <row r="28" spans="1:8" ht="21" customHeight="1" x14ac:dyDescent="0.25">
      <c r="A28" s="29"/>
      <c r="B28" s="29" t="s">
        <v>40</v>
      </c>
      <c r="C28" s="15"/>
      <c r="D28" s="7">
        <v>3865</v>
      </c>
      <c r="E28" s="45">
        <f>D28/E3/12</f>
        <v>0.16464744572811232</v>
      </c>
      <c r="F28" s="7">
        <v>0.6</v>
      </c>
      <c r="G28" s="7">
        <v>0.5</v>
      </c>
    </row>
    <row r="29" spans="1:8" ht="1.2" hidden="1" customHeight="1" x14ac:dyDescent="0.25">
      <c r="A29" s="29"/>
      <c r="B29" s="29"/>
      <c r="C29" s="15"/>
      <c r="D29" s="7"/>
      <c r="E29" s="45"/>
      <c r="F29" s="7"/>
      <c r="G29" s="7"/>
      <c r="H29" t="s">
        <v>24</v>
      </c>
    </row>
    <row r="30" spans="1:8" ht="19.8" customHeight="1" x14ac:dyDescent="0.25">
      <c r="A30" s="29"/>
      <c r="B30" s="29" t="s">
        <v>39</v>
      </c>
      <c r="C30" s="15"/>
      <c r="D30" s="7">
        <v>704.22</v>
      </c>
      <c r="E30" s="45">
        <f>D30/E3/12</f>
        <v>2.9999488804825683E-2</v>
      </c>
      <c r="F30" s="7"/>
      <c r="G30" s="7"/>
    </row>
    <row r="31" spans="1:8" ht="21" customHeight="1" thickBot="1" x14ac:dyDescent="0.3">
      <c r="A31" s="29"/>
      <c r="B31" s="6" t="s">
        <v>41</v>
      </c>
      <c r="C31" s="21"/>
      <c r="D31" s="7">
        <v>10271.07</v>
      </c>
      <c r="E31" s="45">
        <f>D31/E3/12</f>
        <v>0.43754345158981695</v>
      </c>
      <c r="F31" s="7">
        <v>0.05</v>
      </c>
      <c r="G31" s="7">
        <v>0.1</v>
      </c>
    </row>
    <row r="32" spans="1:8" ht="23.4" customHeight="1" thickBot="1" x14ac:dyDescent="0.3">
      <c r="A32" s="13">
        <v>5</v>
      </c>
      <c r="B32" s="13" t="s">
        <v>11</v>
      </c>
      <c r="C32" s="32" t="s">
        <v>9</v>
      </c>
      <c r="D32" s="18">
        <f>D33+D35+D34</f>
        <v>312355.76</v>
      </c>
      <c r="E32" s="40">
        <f>E33+E35</f>
        <v>12.282673629407093</v>
      </c>
      <c r="F32" s="18">
        <f>F33+F35</f>
        <v>14.879999999999999</v>
      </c>
      <c r="G32" s="18">
        <f>G33+G34+G35</f>
        <v>6.87</v>
      </c>
    </row>
    <row r="33" spans="1:8" ht="21.6" customHeight="1" x14ac:dyDescent="0.25">
      <c r="A33" s="5"/>
      <c r="B33" s="49" t="s">
        <v>15</v>
      </c>
      <c r="C33" s="30"/>
      <c r="D33" s="10">
        <v>135063.09</v>
      </c>
      <c r="E33" s="46">
        <f>D33/E3/13</f>
        <v>5.3110461412628878</v>
      </c>
      <c r="F33" s="10">
        <v>7.38</v>
      </c>
      <c r="G33" s="10">
        <v>3</v>
      </c>
      <c r="H33" s="52"/>
    </row>
    <row r="34" spans="1:8" ht="1.2" hidden="1" customHeight="1" x14ac:dyDescent="0.25">
      <c r="A34" s="5"/>
      <c r="B34" s="50"/>
      <c r="C34" s="15"/>
      <c r="D34" s="7"/>
      <c r="E34" s="45" t="e">
        <f>D34/H35/12</f>
        <v>#DIV/0!</v>
      </c>
      <c r="F34" s="7">
        <v>0.65</v>
      </c>
      <c r="G34" s="7">
        <v>1.2</v>
      </c>
      <c r="H34" s="52">
        <v>4687.3</v>
      </c>
    </row>
    <row r="35" spans="1:8" ht="18.600000000000001" customHeight="1" thickBot="1" x14ac:dyDescent="0.3">
      <c r="A35" s="5"/>
      <c r="B35" s="51" t="s">
        <v>42</v>
      </c>
      <c r="C35" s="15"/>
      <c r="D35" s="7">
        <v>177292.67</v>
      </c>
      <c r="E35" s="45">
        <f>D35/E3/13</f>
        <v>6.971627488144204</v>
      </c>
      <c r="F35" s="7">
        <v>7.5</v>
      </c>
      <c r="G35" s="7">
        <v>2.67</v>
      </c>
      <c r="H35" s="53"/>
    </row>
    <row r="36" spans="1:8" ht="24.6" customHeight="1" thickBot="1" x14ac:dyDescent="0.3">
      <c r="A36" s="13">
        <v>6</v>
      </c>
      <c r="B36" s="13" t="s">
        <v>38</v>
      </c>
      <c r="C36" s="34" t="s">
        <v>9</v>
      </c>
      <c r="D36" s="13"/>
      <c r="E36" s="43">
        <f>D36/E3/12</f>
        <v>0</v>
      </c>
      <c r="F36" s="13">
        <v>0.21</v>
      </c>
      <c r="G36" s="13">
        <v>3.63</v>
      </c>
    </row>
    <row r="37" spans="1:8" ht="26.4" customHeight="1" thickBot="1" x14ac:dyDescent="0.3">
      <c r="A37" s="13">
        <v>7</v>
      </c>
      <c r="B37" s="13" t="s">
        <v>26</v>
      </c>
      <c r="C37" s="34" t="s">
        <v>9</v>
      </c>
      <c r="D37" s="13">
        <v>29412.5</v>
      </c>
      <c r="E37" s="43">
        <f>D37/E3/12</f>
        <v>1.2529606720512558</v>
      </c>
      <c r="F37" s="13">
        <v>0.65</v>
      </c>
      <c r="G37" s="13" t="e">
        <f>G6+G13+G20+G26+G32+G36</f>
        <v>#REF!</v>
      </c>
    </row>
    <row r="38" spans="1:8" ht="26.4" customHeight="1" thickBot="1" x14ac:dyDescent="0.3">
      <c r="A38" s="20">
        <v>8</v>
      </c>
      <c r="B38" s="20" t="s">
        <v>25</v>
      </c>
      <c r="C38" s="28" t="s">
        <v>9</v>
      </c>
      <c r="D38" s="20">
        <v>11737.2</v>
      </c>
      <c r="E38" s="42">
        <f>D38/E3/12</f>
        <v>0.5</v>
      </c>
      <c r="F38" s="20">
        <v>0.5</v>
      </c>
      <c r="G38" s="20"/>
    </row>
    <row r="39" spans="1:8" ht="21" customHeight="1" thickBot="1" x14ac:dyDescent="0.3">
      <c r="A39" s="20">
        <v>9</v>
      </c>
      <c r="B39" s="20" t="s">
        <v>10</v>
      </c>
      <c r="C39" s="28" t="s">
        <v>9</v>
      </c>
      <c r="D39" s="13">
        <f>D6+D13+D20+D26+D32+D36+D37+D38</f>
        <v>675609.26</v>
      </c>
      <c r="E39" s="42">
        <f>E6+E13+E20+E26+E32+E36+E37</f>
        <v>27.032829937162315</v>
      </c>
      <c r="F39" s="20">
        <f>F6+F13+F20+F26+F32+F36+F37+F38</f>
        <v>29.5</v>
      </c>
      <c r="G39" s="20">
        <v>0.68</v>
      </c>
    </row>
    <row r="40" spans="1:8" ht="21" customHeight="1" thickBot="1" x14ac:dyDescent="0.3">
      <c r="A40" s="13">
        <v>10</v>
      </c>
      <c r="B40" s="12" t="s">
        <v>29</v>
      </c>
      <c r="C40" s="34" t="s">
        <v>9</v>
      </c>
      <c r="D40" s="13">
        <v>15400</v>
      </c>
      <c r="E40" s="43">
        <f>D40/E3/12</f>
        <v>0.65603380704086145</v>
      </c>
      <c r="F40" s="43">
        <v>0.5</v>
      </c>
      <c r="G40" s="13">
        <v>0.3</v>
      </c>
    </row>
    <row r="41" spans="1:8" ht="30" customHeight="1" thickBot="1" x14ac:dyDescent="0.3">
      <c r="A41" s="13">
        <v>11</v>
      </c>
      <c r="B41" s="12" t="s">
        <v>28</v>
      </c>
      <c r="C41" s="34" t="s">
        <v>9</v>
      </c>
      <c r="D41" s="13">
        <f>D39+D40</f>
        <v>691009.26</v>
      </c>
      <c r="E41" s="43">
        <f>E39+E40</f>
        <v>27.688863744203175</v>
      </c>
      <c r="F41" s="13">
        <v>30</v>
      </c>
      <c r="G41" s="43" t="e">
        <f>#REF!+G39+G40</f>
        <v>#REF!</v>
      </c>
    </row>
    <row r="42" spans="1:8" x14ac:dyDescent="0.25">
      <c r="E42" s="47"/>
    </row>
  </sheetData>
  <phoneticPr fontId="0" type="noConversion"/>
  <pageMargins left="0.25" right="0.25" top="0.75" bottom="0.75" header="0.3" footer="0.3"/>
  <pageSetup paperSize="9" scale="98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RUSSIA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XP GAME 2007</dc:creator>
  <cp:lastModifiedBy>Пользователь</cp:lastModifiedBy>
  <cp:lastPrinted>2019-02-12T14:40:17Z</cp:lastPrinted>
  <dcterms:created xsi:type="dcterms:W3CDTF">2011-07-12T11:42:04Z</dcterms:created>
  <dcterms:modified xsi:type="dcterms:W3CDTF">2019-02-12T14:46:09Z</dcterms:modified>
</cp:coreProperties>
</file>